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740" yWindow="30" windowWidth="6915" windowHeight="6495" activeTab="0"/>
  </bookViews>
  <sheets>
    <sheet name="Wire size calculator (4)" sheetId="1" r:id="rId1"/>
    <sheet name="Wire size calculator (3)" sheetId="2" r:id="rId2"/>
    <sheet name="Wire size calculator (2)" sheetId="3" r:id="rId3"/>
    <sheet name="Wire size calculator" sheetId="4" r:id="rId4"/>
  </sheets>
  <definedNames>
    <definedName name="Tot_area">'Wire size calculator (4)'!$F$11</definedName>
    <definedName name="Total_area" localSheetId="0">'Wire size calculator (4)'!#REF!</definedName>
    <definedName name="Total_area">'Wire size calculator (3)'!$N$5</definedName>
  </definedNames>
  <calcPr fullCalcOnLoad="1"/>
</workbook>
</file>

<file path=xl/sharedStrings.xml><?xml version="1.0" encoding="utf-8"?>
<sst xmlns="http://schemas.openxmlformats.org/spreadsheetml/2006/main" count="175" uniqueCount="46">
  <si>
    <t>1 Wire</t>
  </si>
  <si>
    <t>2 Wires</t>
  </si>
  <si>
    <t>3 Wires</t>
  </si>
  <si>
    <t>4 Wires</t>
  </si>
  <si>
    <t>5 Wires</t>
  </si>
  <si>
    <t>mm2</t>
  </si>
  <si>
    <t>mm</t>
  </si>
  <si>
    <t>Wire diameter</t>
  </si>
  <si>
    <t>Wire Size Calculator</t>
  </si>
  <si>
    <t>=</t>
  </si>
  <si>
    <t>turns of</t>
  </si>
  <si>
    <r>
      <t>1</t>
    </r>
    <r>
      <rPr>
        <sz val="10"/>
        <rFont val="Arial"/>
        <family val="0"/>
      </rPr>
      <t xml:space="preserve">  wire    of</t>
    </r>
  </si>
  <si>
    <r>
      <t>2</t>
    </r>
    <r>
      <rPr>
        <sz val="10"/>
        <rFont val="Arial"/>
        <family val="0"/>
      </rPr>
      <t xml:space="preserve">  wires  of</t>
    </r>
  </si>
  <si>
    <r>
      <t>3</t>
    </r>
    <r>
      <rPr>
        <sz val="10"/>
        <rFont val="Arial"/>
        <family val="0"/>
      </rPr>
      <t xml:space="preserve">  wires  of</t>
    </r>
  </si>
  <si>
    <r>
      <t>4</t>
    </r>
    <r>
      <rPr>
        <sz val="10"/>
        <rFont val="Arial"/>
        <family val="0"/>
      </rPr>
      <t xml:space="preserve">  wires  of</t>
    </r>
  </si>
  <si>
    <r>
      <t>5</t>
    </r>
    <r>
      <rPr>
        <sz val="10"/>
        <rFont val="Arial"/>
        <family val="0"/>
      </rPr>
      <t xml:space="preserve">  wires  of</t>
    </r>
  </si>
  <si>
    <r>
      <t>6</t>
    </r>
    <r>
      <rPr>
        <sz val="10"/>
        <rFont val="Arial"/>
        <family val="0"/>
      </rPr>
      <t xml:space="preserve">  wires  of</t>
    </r>
  </si>
  <si>
    <t>turns  of</t>
  </si>
  <si>
    <t>(</t>
  </si>
  <si>
    <t>)</t>
  </si>
  <si>
    <t>Wire dia.</t>
  </si>
  <si>
    <t>Area</t>
  </si>
  <si>
    <t xml:space="preserve"> wires  of</t>
  </si>
  <si>
    <t xml:space="preserve"> wire    of</t>
  </si>
  <si>
    <t>Equivalent number of turns for parallel wires</t>
  </si>
  <si>
    <t>#29</t>
  </si>
  <si>
    <t>#28</t>
  </si>
  <si>
    <t>#27</t>
  </si>
  <si>
    <t>#26</t>
  </si>
  <si>
    <t>#25</t>
  </si>
  <si>
    <t>#24</t>
  </si>
  <si>
    <t>Equals</t>
  </si>
  <si>
    <t>No. strands</t>
  </si>
  <si>
    <t>www.bavaria-direct.co.za  -  Copyright: Christo van der Merwe - Aug 2005</t>
  </si>
  <si>
    <t xml:space="preserve">(Cross-sectional Area)  </t>
  </si>
  <si>
    <t>#23</t>
  </si>
  <si>
    <t>#22</t>
  </si>
  <si>
    <t>#21</t>
  </si>
  <si>
    <t>#20</t>
  </si>
  <si>
    <t>Turns of</t>
  </si>
  <si>
    <t xml:space="preserve">    Wire Calculator for Electric Motors</t>
  </si>
  <si>
    <t>#30</t>
  </si>
  <si>
    <t>#31</t>
  </si>
  <si>
    <t>#32</t>
  </si>
  <si>
    <t>#33</t>
  </si>
  <si>
    <t>AWG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</si>
</sst>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  <numFmt numFmtId="174" formatCode="0_)"/>
    <numFmt numFmtId="175" formatCode="\(#,###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6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4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173" fontId="2" fillId="2" borderId="0" xfId="0" applyNumberFormat="1" applyFont="1" applyFill="1" applyBorder="1" applyAlignment="1" applyProtection="1">
      <alignment/>
      <protection/>
    </xf>
    <xf numFmtId="172" fontId="3" fillId="2" borderId="0" xfId="0" applyNumberFormat="1" applyFont="1" applyFill="1" applyBorder="1" applyAlignment="1" applyProtection="1">
      <alignment/>
      <protection/>
    </xf>
    <xf numFmtId="174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172" fontId="2" fillId="0" borderId="1" xfId="0" applyNumberFormat="1" applyFont="1" applyFill="1" applyBorder="1" applyAlignment="1" applyProtection="1">
      <alignment/>
      <protection/>
    </xf>
    <xf numFmtId="0" fontId="0" fillId="3" borderId="2" xfId="0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72" fontId="5" fillId="2" borderId="0" xfId="0" applyNumberFormat="1" applyFont="1" applyFill="1" applyBorder="1" applyAlignment="1" applyProtection="1">
      <alignment/>
      <protection/>
    </xf>
    <xf numFmtId="0" fontId="6" fillId="2" borderId="9" xfId="0" applyFont="1" applyFill="1" applyBorder="1" applyAlignment="1">
      <alignment/>
    </xf>
    <xf numFmtId="0" fontId="0" fillId="4" borderId="0" xfId="0" applyFill="1" applyAlignment="1">
      <alignment/>
    </xf>
    <xf numFmtId="0" fontId="6" fillId="2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/>
      <protection/>
    </xf>
    <xf numFmtId="174" fontId="2" fillId="2" borderId="0" xfId="0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/>
    </xf>
    <xf numFmtId="17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center"/>
    </xf>
    <xf numFmtId="172" fontId="2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73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74" fontId="0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7" xfId="0" applyFill="1" applyBorder="1" applyAlignment="1">
      <alignment/>
    </xf>
    <xf numFmtId="2" fontId="0" fillId="5" borderId="18" xfId="0" applyNumberForma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ont="1" applyFill="1" applyBorder="1" applyAlignment="1" quotePrefix="1">
      <alignment horizontal="left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172" fontId="2" fillId="2" borderId="0" xfId="0" applyNumberFormat="1" applyFont="1" applyFill="1" applyBorder="1" applyAlignment="1" applyProtection="1">
      <alignment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1" fontId="7" fillId="2" borderId="0" xfId="0" applyNumberFormat="1" applyFon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left" vertical="center"/>
      <protection hidden="1"/>
    </xf>
    <xf numFmtId="172" fontId="2" fillId="2" borderId="0" xfId="0" applyNumberFormat="1" applyFont="1" applyFill="1" applyBorder="1" applyAlignment="1" applyProtection="1">
      <alignment horizontal="center" vertical="center"/>
      <protection hidden="1"/>
    </xf>
    <xf numFmtId="172" fontId="0" fillId="2" borderId="0" xfId="0" applyNumberFormat="1" applyFont="1" applyFill="1" applyBorder="1" applyAlignment="1" applyProtection="1">
      <alignment vertical="center"/>
      <protection hidden="1"/>
    </xf>
    <xf numFmtId="2" fontId="0" fillId="2" borderId="21" xfId="0" applyNumberForma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2" fontId="4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72" fontId="0" fillId="2" borderId="0" xfId="0" applyNumberFormat="1" applyFill="1" applyBorder="1" applyAlignment="1" applyProtection="1">
      <alignment horizontal="right" vertical="center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172" fontId="2" fillId="2" borderId="1" xfId="0" applyNumberFormat="1" applyFont="1" applyFill="1" applyBorder="1" applyAlignment="1" applyProtection="1">
      <alignment horizontal="center" vertical="center"/>
      <protection hidden="1"/>
    </xf>
    <xf numFmtId="1" fontId="7" fillId="6" borderId="22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173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0" fillId="7" borderId="12" xfId="0" applyFill="1" applyBorder="1" applyAlignment="1" applyProtection="1">
      <alignment/>
      <protection hidden="1"/>
    </xf>
    <xf numFmtId="0" fontId="0" fillId="7" borderId="8" xfId="0" applyFill="1" applyBorder="1" applyAlignment="1" applyProtection="1">
      <alignment/>
      <protection hidden="1"/>
    </xf>
    <xf numFmtId="0" fontId="0" fillId="7" borderId="8" xfId="0" applyFill="1" applyBorder="1" applyAlignment="1" applyProtection="1">
      <alignment vertical="center"/>
      <protection hidden="1"/>
    </xf>
    <xf numFmtId="0" fontId="0" fillId="7" borderId="9" xfId="0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 vertical="center"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6" xfId="0" applyFill="1" applyBorder="1" applyAlignment="1" applyProtection="1">
      <alignment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0" fillId="7" borderId="7" xfId="0" applyFill="1" applyBorder="1" applyAlignment="1" applyProtection="1">
      <alignment/>
      <protection hidden="1"/>
    </xf>
    <xf numFmtId="2" fontId="0" fillId="2" borderId="9" xfId="0" applyNumberFormat="1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/>
      <protection hidden="1"/>
    </xf>
    <xf numFmtId="172" fontId="3" fillId="2" borderId="11" xfId="0" applyNumberFormat="1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right" vertical="top"/>
      <protection hidden="1"/>
    </xf>
    <xf numFmtId="2" fontId="4" fillId="2" borderId="0" xfId="0" applyNumberFormat="1" applyFont="1" applyFill="1" applyBorder="1" applyAlignment="1" applyProtection="1">
      <alignment horizontal="left" vertical="top"/>
      <protection hidden="1"/>
    </xf>
    <xf numFmtId="0" fontId="8" fillId="7" borderId="11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2" fontId="9" fillId="2" borderId="0" xfId="0" applyNumberFormat="1" applyFont="1" applyFill="1" applyBorder="1" applyAlignment="1" applyProtection="1">
      <alignment horizontal="center" vertical="center"/>
      <protection hidden="1"/>
    </xf>
    <xf numFmtId="172" fontId="8" fillId="2" borderId="2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172" fontId="0" fillId="2" borderId="24" xfId="0" applyNumberFormat="1" applyFill="1" applyBorder="1" applyAlignment="1" applyProtection="1">
      <alignment horizontal="right" vertical="center"/>
      <protection hidden="1"/>
    </xf>
    <xf numFmtId="172" fontId="0" fillId="2" borderId="25" xfId="0" applyNumberFormat="1" applyFill="1" applyBorder="1" applyAlignment="1" applyProtection="1">
      <alignment horizontal="right" vertical="center"/>
      <protection hidden="1"/>
    </xf>
    <xf numFmtId="172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CB7"/>
      <rgbColor rgb="0099CCFF"/>
      <rgbColor rgb="00FF99CC"/>
      <rgbColor rgb="00CC99FF"/>
      <rgbColor rgb="00FFE2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A53BC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5</xdr:row>
      <xdr:rowOff>9525</xdr:rowOff>
    </xdr:from>
    <xdr:to>
      <xdr:col>9</xdr:col>
      <xdr:colOff>123825</xdr:colOff>
      <xdr:row>6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9525</xdr:rowOff>
    </xdr:from>
    <xdr:to>
      <xdr:col>10</xdr:col>
      <xdr:colOff>123825</xdr:colOff>
      <xdr:row>6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5</xdr:row>
      <xdr:rowOff>9525</xdr:rowOff>
    </xdr:from>
    <xdr:to>
      <xdr:col>11</xdr:col>
      <xdr:colOff>123825</xdr:colOff>
      <xdr:row>6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</xdr:row>
      <xdr:rowOff>9525</xdr:rowOff>
    </xdr:from>
    <xdr:to>
      <xdr:col>12</xdr:col>
      <xdr:colOff>123825</xdr:colOff>
      <xdr:row>6</xdr:row>
      <xdr:rowOff>9525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5</xdr:row>
      <xdr:rowOff>9525</xdr:rowOff>
    </xdr:from>
    <xdr:to>
      <xdr:col>13</xdr:col>
      <xdr:colOff>123825</xdr:colOff>
      <xdr:row>6</xdr:row>
      <xdr:rowOff>9525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5</xdr:row>
      <xdr:rowOff>9525</xdr:rowOff>
    </xdr:from>
    <xdr:to>
      <xdr:col>18</xdr:col>
      <xdr:colOff>123825</xdr:colOff>
      <xdr:row>6</xdr:row>
      <xdr:rowOff>9525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</xdr:row>
      <xdr:rowOff>9525</xdr:rowOff>
    </xdr:from>
    <xdr:to>
      <xdr:col>9</xdr:col>
      <xdr:colOff>123825</xdr:colOff>
      <xdr:row>14</xdr:row>
      <xdr:rowOff>9525</xdr:rowOff>
    </xdr:to>
    <xdr:pic>
      <xdr:nvPicPr>
        <xdr:cNvPr id="7" name="Spin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9525</xdr:rowOff>
    </xdr:from>
    <xdr:to>
      <xdr:col>10</xdr:col>
      <xdr:colOff>123825</xdr:colOff>
      <xdr:row>14</xdr:row>
      <xdr:rowOff>9525</xdr:rowOff>
    </xdr:to>
    <xdr:pic>
      <xdr:nvPicPr>
        <xdr:cNvPr id="8" name="SpinButton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13</xdr:row>
      <xdr:rowOff>9525</xdr:rowOff>
    </xdr:from>
    <xdr:to>
      <xdr:col>11</xdr:col>
      <xdr:colOff>123825</xdr:colOff>
      <xdr:row>14</xdr:row>
      <xdr:rowOff>9525</xdr:rowOff>
    </xdr:to>
    <xdr:pic>
      <xdr:nvPicPr>
        <xdr:cNvPr id="9" name="Spin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13</xdr:row>
      <xdr:rowOff>9525</xdr:rowOff>
    </xdr:from>
    <xdr:to>
      <xdr:col>12</xdr:col>
      <xdr:colOff>123825</xdr:colOff>
      <xdr:row>14</xdr:row>
      <xdr:rowOff>9525</xdr:rowOff>
    </xdr:to>
    <xdr:pic>
      <xdr:nvPicPr>
        <xdr:cNvPr id="10" name="Spin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13</xdr:row>
      <xdr:rowOff>9525</xdr:rowOff>
    </xdr:from>
    <xdr:to>
      <xdr:col>13</xdr:col>
      <xdr:colOff>123825</xdr:colOff>
      <xdr:row>14</xdr:row>
      <xdr:rowOff>9525</xdr:rowOff>
    </xdr:to>
    <xdr:pic>
      <xdr:nvPicPr>
        <xdr:cNvPr id="11" name="Spin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13</xdr:row>
      <xdr:rowOff>9525</xdr:rowOff>
    </xdr:from>
    <xdr:to>
      <xdr:col>18</xdr:col>
      <xdr:colOff>123825</xdr:colOff>
      <xdr:row>14</xdr:row>
      <xdr:rowOff>9525</xdr:rowOff>
    </xdr:to>
    <xdr:pic>
      <xdr:nvPicPr>
        <xdr:cNvPr id="12" name="SpinButton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5</xdr:row>
      <xdr:rowOff>9525</xdr:rowOff>
    </xdr:from>
    <xdr:to>
      <xdr:col>14</xdr:col>
      <xdr:colOff>123825</xdr:colOff>
      <xdr:row>6</xdr:row>
      <xdr:rowOff>9525</xdr:rowOff>
    </xdr:to>
    <xdr:pic>
      <xdr:nvPicPr>
        <xdr:cNvPr id="13" name="SpinButton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5</xdr:row>
      <xdr:rowOff>9525</xdr:rowOff>
    </xdr:from>
    <xdr:to>
      <xdr:col>15</xdr:col>
      <xdr:colOff>123825</xdr:colOff>
      <xdr:row>6</xdr:row>
      <xdr:rowOff>9525</xdr:rowOff>
    </xdr:to>
    <xdr:pic>
      <xdr:nvPicPr>
        <xdr:cNvPr id="14" name="SpinButton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5</xdr:row>
      <xdr:rowOff>9525</xdr:rowOff>
    </xdr:from>
    <xdr:to>
      <xdr:col>16</xdr:col>
      <xdr:colOff>123825</xdr:colOff>
      <xdr:row>6</xdr:row>
      <xdr:rowOff>9525</xdr:rowOff>
    </xdr:to>
    <xdr:pic>
      <xdr:nvPicPr>
        <xdr:cNvPr id="15" name="SpinButton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5</xdr:row>
      <xdr:rowOff>9525</xdr:rowOff>
    </xdr:from>
    <xdr:to>
      <xdr:col>17</xdr:col>
      <xdr:colOff>123825</xdr:colOff>
      <xdr:row>6</xdr:row>
      <xdr:rowOff>9525</xdr:rowOff>
    </xdr:to>
    <xdr:pic>
      <xdr:nvPicPr>
        <xdr:cNvPr id="16" name="SpinButton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13</xdr:row>
      <xdr:rowOff>9525</xdr:rowOff>
    </xdr:from>
    <xdr:to>
      <xdr:col>14</xdr:col>
      <xdr:colOff>123825</xdr:colOff>
      <xdr:row>14</xdr:row>
      <xdr:rowOff>9525</xdr:rowOff>
    </xdr:to>
    <xdr:pic>
      <xdr:nvPicPr>
        <xdr:cNvPr id="17" name="SpinButt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13</xdr:row>
      <xdr:rowOff>9525</xdr:rowOff>
    </xdr:from>
    <xdr:to>
      <xdr:col>15</xdr:col>
      <xdr:colOff>123825</xdr:colOff>
      <xdr:row>14</xdr:row>
      <xdr:rowOff>9525</xdr:rowOff>
    </xdr:to>
    <xdr:pic>
      <xdr:nvPicPr>
        <xdr:cNvPr id="18" name="SpinButton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13</xdr:row>
      <xdr:rowOff>9525</xdr:rowOff>
    </xdr:from>
    <xdr:to>
      <xdr:col>16</xdr:col>
      <xdr:colOff>123825</xdr:colOff>
      <xdr:row>14</xdr:row>
      <xdr:rowOff>9525</xdr:rowOff>
    </xdr:to>
    <xdr:pic>
      <xdr:nvPicPr>
        <xdr:cNvPr id="19" name="SpinButton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13</xdr:row>
      <xdr:rowOff>9525</xdr:rowOff>
    </xdr:from>
    <xdr:to>
      <xdr:col>17</xdr:col>
      <xdr:colOff>123825</xdr:colOff>
      <xdr:row>14</xdr:row>
      <xdr:rowOff>9525</xdr:rowOff>
    </xdr:to>
    <xdr:pic>
      <xdr:nvPicPr>
        <xdr:cNvPr id="20" name="SpinButton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9525</xdr:rowOff>
    </xdr:from>
    <xdr:to>
      <xdr:col>3</xdr:col>
      <xdr:colOff>123825</xdr:colOff>
      <xdr:row>6</xdr:row>
      <xdr:rowOff>9525</xdr:rowOff>
    </xdr:to>
    <xdr:pic>
      <xdr:nvPicPr>
        <xdr:cNvPr id="21" name="Spin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9525</xdr:rowOff>
    </xdr:from>
    <xdr:to>
      <xdr:col>5</xdr:col>
      <xdr:colOff>123825</xdr:colOff>
      <xdr:row>6</xdr:row>
      <xdr:rowOff>9525</xdr:rowOff>
    </xdr:to>
    <xdr:pic>
      <xdr:nvPicPr>
        <xdr:cNvPr id="22" name="SpinButton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</xdr:row>
      <xdr:rowOff>9525</xdr:rowOff>
    </xdr:from>
    <xdr:to>
      <xdr:col>6</xdr:col>
      <xdr:colOff>123825</xdr:colOff>
      <xdr:row>6</xdr:row>
      <xdr:rowOff>9525</xdr:rowOff>
    </xdr:to>
    <xdr:pic>
      <xdr:nvPicPr>
        <xdr:cNvPr id="23" name="SpinButton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9525</xdr:rowOff>
    </xdr:from>
    <xdr:to>
      <xdr:col>7</xdr:col>
      <xdr:colOff>123825</xdr:colOff>
      <xdr:row>6</xdr:row>
      <xdr:rowOff>9525</xdr:rowOff>
    </xdr:to>
    <xdr:pic>
      <xdr:nvPicPr>
        <xdr:cNvPr id="24" name="SpinButton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9525</xdr:rowOff>
    </xdr:from>
    <xdr:to>
      <xdr:col>8</xdr:col>
      <xdr:colOff>123825</xdr:colOff>
      <xdr:row>6</xdr:row>
      <xdr:rowOff>9525</xdr:rowOff>
    </xdr:to>
    <xdr:pic>
      <xdr:nvPicPr>
        <xdr:cNvPr id="25" name="SpinButton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00125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</xdr:row>
      <xdr:rowOff>9525</xdr:rowOff>
    </xdr:from>
    <xdr:to>
      <xdr:col>5</xdr:col>
      <xdr:colOff>123825</xdr:colOff>
      <xdr:row>14</xdr:row>
      <xdr:rowOff>9525</xdr:rowOff>
    </xdr:to>
    <xdr:pic>
      <xdr:nvPicPr>
        <xdr:cNvPr id="26" name="SpinButton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13</xdr:row>
      <xdr:rowOff>9525</xdr:rowOff>
    </xdr:from>
    <xdr:to>
      <xdr:col>6</xdr:col>
      <xdr:colOff>123825</xdr:colOff>
      <xdr:row>14</xdr:row>
      <xdr:rowOff>9525</xdr:rowOff>
    </xdr:to>
    <xdr:pic>
      <xdr:nvPicPr>
        <xdr:cNvPr id="27" name="SpinButton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13</xdr:row>
      <xdr:rowOff>9525</xdr:rowOff>
    </xdr:from>
    <xdr:to>
      <xdr:col>7</xdr:col>
      <xdr:colOff>123825</xdr:colOff>
      <xdr:row>14</xdr:row>
      <xdr:rowOff>9525</xdr:rowOff>
    </xdr:to>
    <xdr:pic>
      <xdr:nvPicPr>
        <xdr:cNvPr id="28" name="SpinButton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13</xdr:row>
      <xdr:rowOff>9525</xdr:rowOff>
    </xdr:from>
    <xdr:to>
      <xdr:col>8</xdr:col>
      <xdr:colOff>123825</xdr:colOff>
      <xdr:row>14</xdr:row>
      <xdr:rowOff>9525</xdr:rowOff>
    </xdr:to>
    <xdr:pic>
      <xdr:nvPicPr>
        <xdr:cNvPr id="29" name="SpinButton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457450"/>
          <a:ext cx="114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61"/>
  <sheetViews>
    <sheetView showGridLines="0" showRowColHeaders="0" showZeros="0" tabSelected="1" workbookViewId="0" topLeftCell="A1">
      <selection activeCell="F61" sqref="F61"/>
    </sheetView>
  </sheetViews>
  <sheetFormatPr defaultColWidth="9.140625" defaultRowHeight="12.75"/>
  <cols>
    <col min="1" max="1" width="5.00390625" style="0" customWidth="1"/>
    <col min="2" max="2" width="2.7109375" style="0" customWidth="1"/>
    <col min="3" max="3" width="4.7109375" style="0" customWidth="1"/>
    <col min="4" max="4" width="8.00390625" style="0" customWidth="1"/>
    <col min="5" max="5" width="10.00390625" style="0" customWidth="1"/>
    <col min="6" max="19" width="5.7109375" style="0" customWidth="1"/>
    <col min="20" max="20" width="0.85546875" style="0" customWidth="1"/>
    <col min="21" max="21" width="11.57421875" style="0" customWidth="1"/>
    <col min="22" max="22" width="2.28125" style="0" customWidth="1"/>
    <col min="23" max="23" width="2.7109375" style="0" customWidth="1"/>
    <col min="24" max="24" width="5.140625" style="0" customWidth="1"/>
    <col min="25" max="25" width="6.7109375" style="0" customWidth="1"/>
  </cols>
  <sheetData>
    <row r="1" spans="1:40" ht="14.25" customHeight="1" thickBo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4" customHeight="1" thickBot="1">
      <c r="A2" s="109"/>
      <c r="B2" s="91"/>
      <c r="C2" s="92"/>
      <c r="D2" s="92"/>
      <c r="E2" s="92"/>
      <c r="F2" s="92"/>
      <c r="G2" s="92"/>
      <c r="H2" s="92"/>
      <c r="I2" s="92"/>
      <c r="J2" s="92"/>
      <c r="K2" s="93" t="s">
        <v>40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4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12.75">
      <c r="A3" s="109"/>
      <c r="B3" s="87"/>
      <c r="C3" s="7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  <c r="W3" s="8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3.5" customHeight="1">
      <c r="A4" s="109"/>
      <c r="B4" s="88"/>
      <c r="C4" s="75"/>
      <c r="D4" s="71"/>
      <c r="E4" s="64"/>
      <c r="F4" s="64"/>
      <c r="G4" s="64"/>
      <c r="H4" s="64"/>
      <c r="I4" s="64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95"/>
      <c r="W4" s="90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13.5" customHeight="1">
      <c r="A5" s="109"/>
      <c r="B5" s="88"/>
      <c r="C5" s="75"/>
      <c r="D5" s="71"/>
      <c r="E5" s="64"/>
      <c r="F5" s="64"/>
      <c r="G5" s="64"/>
      <c r="H5" s="64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95"/>
      <c r="W5" s="90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25" customHeight="1">
      <c r="A6" s="109"/>
      <c r="B6" s="88"/>
      <c r="C6" s="75"/>
      <c r="D6" s="61">
        <v>1</v>
      </c>
      <c r="E6" s="106" t="s">
        <v>39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66"/>
      <c r="U6" s="67" t="s">
        <v>32</v>
      </c>
      <c r="V6" s="95"/>
      <c r="W6" s="90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5.75" customHeight="1">
      <c r="A7" s="109"/>
      <c r="B7" s="88"/>
      <c r="C7" s="75"/>
      <c r="D7" s="71"/>
      <c r="E7" s="64"/>
      <c r="F7" s="80">
        <v>0.178</v>
      </c>
      <c r="G7" s="80">
        <v>0.203</v>
      </c>
      <c r="H7" s="80">
        <v>0.229</v>
      </c>
      <c r="I7" s="82">
        <v>0.25</v>
      </c>
      <c r="J7" s="82">
        <v>0.28</v>
      </c>
      <c r="K7" s="80">
        <v>0.315</v>
      </c>
      <c r="L7" s="80">
        <v>0.355</v>
      </c>
      <c r="M7" s="83">
        <v>0.4</v>
      </c>
      <c r="N7" s="82">
        <v>0.45</v>
      </c>
      <c r="O7" s="83">
        <v>0.5</v>
      </c>
      <c r="P7" s="82">
        <v>0.56</v>
      </c>
      <c r="Q7" s="82">
        <v>0.63</v>
      </c>
      <c r="R7" s="82">
        <v>0.71</v>
      </c>
      <c r="S7" s="83">
        <v>0.8</v>
      </c>
      <c r="T7" s="68"/>
      <c r="U7" s="67" t="s">
        <v>6</v>
      </c>
      <c r="V7" s="95"/>
      <c r="W7" s="90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15.75" customHeight="1">
      <c r="A8" s="109"/>
      <c r="B8" s="88"/>
      <c r="C8" s="75"/>
      <c r="D8" s="102"/>
      <c r="E8" s="69"/>
      <c r="F8" s="70" t="s">
        <v>44</v>
      </c>
      <c r="G8" s="70" t="s">
        <v>43</v>
      </c>
      <c r="H8" s="70" t="s">
        <v>42</v>
      </c>
      <c r="I8" s="70" t="s">
        <v>41</v>
      </c>
      <c r="J8" s="70" t="s">
        <v>25</v>
      </c>
      <c r="K8" s="70" t="s">
        <v>26</v>
      </c>
      <c r="L8" s="70" t="s">
        <v>27</v>
      </c>
      <c r="M8" s="70" t="s">
        <v>28</v>
      </c>
      <c r="N8" s="70" t="s">
        <v>29</v>
      </c>
      <c r="O8" s="70" t="s">
        <v>30</v>
      </c>
      <c r="P8" s="70" t="s">
        <v>35</v>
      </c>
      <c r="Q8" s="70" t="s">
        <v>36</v>
      </c>
      <c r="R8" s="70" t="s">
        <v>37</v>
      </c>
      <c r="S8" s="70" t="s">
        <v>38</v>
      </c>
      <c r="T8" s="65"/>
      <c r="U8" s="67" t="s">
        <v>45</v>
      </c>
      <c r="V8" s="95"/>
      <c r="W8" s="90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ht="9.75" customHeight="1">
      <c r="A9" s="109"/>
      <c r="B9" s="88"/>
      <c r="C9" s="75"/>
      <c r="D9" s="101"/>
      <c r="E9" s="76"/>
      <c r="F9" s="76"/>
      <c r="G9" s="76"/>
      <c r="H9" s="76"/>
      <c r="I9" s="76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7"/>
      <c r="V9" s="95"/>
      <c r="W9" s="90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40" ht="13.5" customHeight="1">
      <c r="A10" s="109"/>
      <c r="B10" s="88"/>
      <c r="C10" s="75"/>
      <c r="D10" s="102"/>
      <c r="E10" s="64"/>
      <c r="F10" s="64"/>
      <c r="G10" s="64"/>
      <c r="H10" s="64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95"/>
      <c r="W10" s="90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</row>
    <row r="11" spans="1:40" ht="20.25" customHeight="1">
      <c r="A11" s="109"/>
      <c r="B11" s="88"/>
      <c r="C11" s="75"/>
      <c r="D11" s="64"/>
      <c r="E11" s="105" t="s">
        <v>34</v>
      </c>
      <c r="F11" s="111">
        <f>D6*((PI()*((F7/2)^2)*F6)+(PI()*((G7/2)^2)*G6)+(PI()*((H7/2)^2)*H6)+(PI()*((I7/2)^2)*I6)+(PI()*((J7/2)^2)*J6)+(PI()*((K7/2)^2)*K6)+(PI()*((L7/2)^2)*L6)+(PI()*((M7/2)^2)*M6)+(PI()*((N7/2)^2)*N6)+(PI()*((O7/2)^2)*O6)+(PI()*((P7/2)^2)*P6)+(PI()*((Q7/2)^2)*Q6)+(PI()*((R7/2)^2)*R6)+(PI()*((S7/2)^2)*S6))</f>
        <v>0</v>
      </c>
      <c r="G11" s="112"/>
      <c r="H11" s="108" t="s">
        <v>5</v>
      </c>
      <c r="I11" s="65"/>
      <c r="J11" s="103" t="s">
        <v>31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95"/>
      <c r="W11" s="90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</row>
    <row r="12" spans="1:40" ht="9" customHeight="1">
      <c r="A12" s="109"/>
      <c r="B12" s="88"/>
      <c r="C12" s="75"/>
      <c r="D12" s="77"/>
      <c r="E12" s="69"/>
      <c r="F12" s="69"/>
      <c r="G12" s="69"/>
      <c r="H12" s="69"/>
      <c r="I12" s="69"/>
      <c r="J12" s="65"/>
      <c r="K12" s="64"/>
      <c r="L12" s="72"/>
      <c r="M12" s="65"/>
      <c r="N12" s="65"/>
      <c r="O12" s="65"/>
      <c r="P12" s="65"/>
      <c r="Q12" s="65"/>
      <c r="R12" s="65"/>
      <c r="S12" s="65"/>
      <c r="T12" s="65"/>
      <c r="U12" s="65"/>
      <c r="V12" s="95"/>
      <c r="W12" s="90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</row>
    <row r="13" spans="1:40" ht="13.5" customHeight="1">
      <c r="A13" s="109"/>
      <c r="B13" s="88"/>
      <c r="C13" s="75"/>
      <c r="D13" s="64"/>
      <c r="E13" s="71"/>
      <c r="F13" s="71"/>
      <c r="G13" s="71"/>
      <c r="H13" s="71"/>
      <c r="I13" s="71"/>
      <c r="J13" s="71"/>
      <c r="K13" s="64"/>
      <c r="L13" s="71"/>
      <c r="M13" s="65"/>
      <c r="N13" s="65"/>
      <c r="O13" s="65"/>
      <c r="P13" s="65"/>
      <c r="Q13" s="65"/>
      <c r="R13" s="65"/>
      <c r="S13" s="65"/>
      <c r="T13" s="65"/>
      <c r="U13" s="65"/>
      <c r="V13" s="95"/>
      <c r="W13" s="90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</row>
    <row r="14" spans="1:40" ht="17.25" customHeight="1">
      <c r="A14" s="109"/>
      <c r="B14" s="88"/>
      <c r="C14" s="75"/>
      <c r="D14" s="82">
        <f>IF(ISERROR(D15),"",D15)</f>
      </c>
      <c r="E14" s="106" t="s">
        <v>39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66"/>
      <c r="U14" s="67" t="s">
        <v>32</v>
      </c>
      <c r="V14" s="95"/>
      <c r="W14" s="90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</row>
    <row r="15" spans="1:40" ht="15.75" customHeight="1">
      <c r="A15" s="109"/>
      <c r="B15" s="88"/>
      <c r="C15" s="75"/>
      <c r="D15" s="107" t="e">
        <f>Tot_area/((PI()*((F15/2)^2)*F14)+(PI()*((G15/2)^2)*G14)+(PI()*((H15/2)^2)*H14)+(PI()*((I15/2)^2)*I14)+(PI()*((J15/2)^2)*J14)+(PI()*((K15/2)^2)*K14)+(PI()*((L15/2)^2)*L14)+(PI()*((M15/2)^2)*M14)+(PI()*((N15/2)^2)*N14)+(PI()*((O15/2)^2)*O14)+(PI()*((P15/2)^2)*P14)+(PI()*((Q15/2)^2)*Q14)+(PI()*((R15/2)^2)*R14)+(PI()*((S15/2)^2)*S14))</f>
        <v>#DIV/0!</v>
      </c>
      <c r="E15" s="64"/>
      <c r="F15" s="80">
        <v>0.178</v>
      </c>
      <c r="G15" s="80">
        <v>0.203</v>
      </c>
      <c r="H15" s="80">
        <v>0.229</v>
      </c>
      <c r="I15" s="82">
        <v>0.25</v>
      </c>
      <c r="J15" s="82">
        <v>0.28</v>
      </c>
      <c r="K15" s="80">
        <v>0.315</v>
      </c>
      <c r="L15" s="80">
        <v>0.355</v>
      </c>
      <c r="M15" s="83">
        <v>0.4</v>
      </c>
      <c r="N15" s="82">
        <v>0.45</v>
      </c>
      <c r="O15" s="83">
        <v>0.5</v>
      </c>
      <c r="P15" s="82">
        <v>0.56</v>
      </c>
      <c r="Q15" s="82">
        <v>0.63</v>
      </c>
      <c r="R15" s="82">
        <v>0.71</v>
      </c>
      <c r="S15" s="83">
        <v>0.8</v>
      </c>
      <c r="T15" s="68"/>
      <c r="U15" s="67" t="s">
        <v>6</v>
      </c>
      <c r="V15" s="95"/>
      <c r="W15" s="90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</row>
    <row r="16" spans="1:40" ht="15.75" customHeight="1">
      <c r="A16" s="109"/>
      <c r="B16" s="88"/>
      <c r="C16" s="75"/>
      <c r="D16" s="77"/>
      <c r="E16" s="69"/>
      <c r="F16" s="70" t="s">
        <v>44</v>
      </c>
      <c r="G16" s="70" t="s">
        <v>43</v>
      </c>
      <c r="H16" s="70" t="s">
        <v>42</v>
      </c>
      <c r="I16" s="70" t="s">
        <v>41</v>
      </c>
      <c r="J16" s="70" t="s">
        <v>25</v>
      </c>
      <c r="K16" s="70" t="s">
        <v>26</v>
      </c>
      <c r="L16" s="70" t="s">
        <v>27</v>
      </c>
      <c r="M16" s="70" t="s">
        <v>28</v>
      </c>
      <c r="N16" s="70" t="s">
        <v>29</v>
      </c>
      <c r="O16" s="70" t="s">
        <v>30</v>
      </c>
      <c r="P16" s="70" t="s">
        <v>35</v>
      </c>
      <c r="Q16" s="70" t="s">
        <v>36</v>
      </c>
      <c r="R16" s="70" t="s">
        <v>37</v>
      </c>
      <c r="S16" s="70" t="s">
        <v>38</v>
      </c>
      <c r="T16" s="65"/>
      <c r="U16" s="67" t="s">
        <v>45</v>
      </c>
      <c r="V16" s="95"/>
      <c r="W16" s="90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</row>
    <row r="17" spans="1:40" ht="13.5" customHeight="1">
      <c r="A17" s="109"/>
      <c r="B17" s="88"/>
      <c r="C17" s="75"/>
      <c r="D17" s="64"/>
      <c r="E17" s="71"/>
      <c r="F17" s="71"/>
      <c r="G17" s="71"/>
      <c r="H17" s="71"/>
      <c r="I17" s="71"/>
      <c r="J17" s="71"/>
      <c r="K17" s="64"/>
      <c r="L17" s="71"/>
      <c r="M17" s="65"/>
      <c r="N17" s="65"/>
      <c r="O17" s="65"/>
      <c r="P17" s="65"/>
      <c r="Q17" s="65"/>
      <c r="R17" s="65"/>
      <c r="S17" s="65"/>
      <c r="T17" s="65"/>
      <c r="U17" s="65"/>
      <c r="V17" s="95"/>
      <c r="W17" s="90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</row>
    <row r="18" spans="1:40" ht="13.5" customHeight="1">
      <c r="A18" s="109"/>
      <c r="B18" s="88"/>
      <c r="C18" s="75"/>
      <c r="D18" s="64"/>
      <c r="E18" s="100"/>
      <c r="F18" s="100"/>
      <c r="G18" s="100"/>
      <c r="H18" s="100"/>
      <c r="I18" s="100"/>
      <c r="J18" s="71"/>
      <c r="K18" s="64"/>
      <c r="L18" s="71"/>
      <c r="M18" s="65"/>
      <c r="N18" s="65"/>
      <c r="O18" s="65"/>
      <c r="P18" s="65"/>
      <c r="Q18" s="65"/>
      <c r="R18" s="65"/>
      <c r="S18" s="65"/>
      <c r="T18" s="65"/>
      <c r="U18" s="65"/>
      <c r="V18" s="95"/>
      <c r="W18" s="90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</row>
    <row r="19" spans="1:40" ht="13.5" customHeight="1">
      <c r="A19" s="109"/>
      <c r="B19" s="88"/>
      <c r="C19" s="75"/>
      <c r="D19" s="64"/>
      <c r="E19" s="71"/>
      <c r="F19" s="71"/>
      <c r="G19" s="71"/>
      <c r="H19" s="71"/>
      <c r="I19" s="71"/>
      <c r="J19" s="71"/>
      <c r="K19" s="64"/>
      <c r="L19" s="71"/>
      <c r="M19" s="65"/>
      <c r="N19" s="65"/>
      <c r="O19" s="65"/>
      <c r="P19" s="65"/>
      <c r="Q19" s="65"/>
      <c r="R19" s="65"/>
      <c r="S19" s="65"/>
      <c r="T19" s="65"/>
      <c r="U19" s="65"/>
      <c r="V19" s="95"/>
      <c r="W19" s="90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</row>
    <row r="20" spans="1:40" ht="13.5" thickBot="1">
      <c r="A20" s="109"/>
      <c r="B20" s="87"/>
      <c r="C20" s="78"/>
      <c r="D20" s="73"/>
      <c r="E20" s="96"/>
      <c r="F20" s="96"/>
      <c r="G20" s="96"/>
      <c r="H20" s="96"/>
      <c r="I20" s="96"/>
      <c r="J20" s="97"/>
      <c r="K20" s="98"/>
      <c r="L20" s="99"/>
      <c r="M20" s="99"/>
      <c r="N20" s="99"/>
      <c r="O20" s="99"/>
      <c r="P20" s="99"/>
      <c r="Q20" s="99"/>
      <c r="R20" s="99"/>
      <c r="S20" s="99"/>
      <c r="T20" s="99"/>
      <c r="U20" s="73"/>
      <c r="V20" s="74"/>
      <c r="W20" s="8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</row>
    <row r="21" spans="1:40" ht="15.75" customHeight="1" thickBot="1">
      <c r="A21" s="109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104" t="s">
        <v>33</v>
      </c>
      <c r="W21" s="86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</row>
    <row r="22" spans="1:40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10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</row>
    <row r="23" spans="1:40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</row>
    <row r="24" spans="1:40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</row>
    <row r="25" spans="1:40" ht="12.75">
      <c r="A25" s="109"/>
      <c r="B25" s="109"/>
      <c r="C25" s="109"/>
      <c r="D25" s="109"/>
      <c r="E25" s="109"/>
      <c r="F25" s="109"/>
      <c r="G25" s="109"/>
      <c r="H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</row>
    <row r="26" spans="1:40" ht="12.75">
      <c r="A26" s="109"/>
      <c r="B26" s="109"/>
      <c r="C26" s="109"/>
      <c r="D26" s="109"/>
      <c r="E26" s="109"/>
      <c r="F26" s="109"/>
      <c r="G26" s="109"/>
      <c r="H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</row>
    <row r="27" spans="1:40" ht="12.75">
      <c r="A27" s="109"/>
      <c r="B27" s="109"/>
      <c r="C27" s="109"/>
      <c r="D27" s="109"/>
      <c r="E27" s="109"/>
      <c r="F27" s="109"/>
      <c r="G27" s="109"/>
      <c r="H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</row>
    <row r="28" spans="1:40" ht="12.75">
      <c r="A28" s="109"/>
      <c r="B28" s="109"/>
      <c r="C28" s="109"/>
      <c r="D28" s="109"/>
      <c r="E28" s="109"/>
      <c r="F28" s="109"/>
      <c r="G28" s="109"/>
      <c r="H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</row>
    <row r="29" spans="1:4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</row>
    <row r="30" spans="1:4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</row>
    <row r="31" spans="1:4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</row>
    <row r="32" spans="1:4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</row>
    <row r="33" spans="1:4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</row>
    <row r="34" spans="1:4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</row>
    <row r="35" spans="1:4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</row>
    <row r="36" spans="1:4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</row>
    <row r="37" spans="1:4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</row>
    <row r="38" spans="1:4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</row>
    <row r="39" spans="1:4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</row>
    <row r="40" spans="1:4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</row>
    <row r="41" spans="1:4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</row>
    <row r="42" spans="1:4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</row>
    <row r="43" spans="1:4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</row>
    <row r="44" spans="1:4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</row>
    <row r="45" spans="1:4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</row>
    <row r="46" spans="1:4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</row>
    <row r="47" spans="1:4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</row>
    <row r="48" spans="1:4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</row>
    <row r="49" spans="1:4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</row>
    <row r="50" spans="1:4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</row>
    <row r="51" spans="1:4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</row>
    <row r="52" spans="1:4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</row>
    <row r="53" spans="1:4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</row>
    <row r="54" spans="1:4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</row>
    <row r="55" spans="1:40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</row>
    <row r="56" spans="1:40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</row>
    <row r="57" spans="1:40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</row>
    <row r="59" spans="1:40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</row>
    <row r="60" ht="12.75">
      <c r="A60" s="109"/>
    </row>
    <row r="61" ht="12.75">
      <c r="A61" s="109"/>
    </row>
  </sheetData>
  <sheetProtection password="C41A" sheet="1" objects="1" scenarios="1"/>
  <mergeCells count="1">
    <mergeCell ref="F11:G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77"/>
  <sheetViews>
    <sheetView workbookViewId="0" topLeftCell="A11">
      <selection activeCell="N15" sqref="N15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6.57421875" style="0" customWidth="1"/>
    <col min="4" max="4" width="8.00390625" style="0" customWidth="1"/>
    <col min="5" max="5" width="6.57421875" style="0" customWidth="1"/>
    <col min="6" max="6" width="8.8515625" style="0" customWidth="1"/>
    <col min="7" max="7" width="6.8515625" style="0" customWidth="1"/>
    <col min="8" max="8" width="3.140625" style="0" customWidth="1"/>
    <col min="9" max="9" width="1.1484375" style="0" customWidth="1"/>
    <col min="10" max="10" width="5.57421875" style="0" customWidth="1"/>
    <col min="11" max="11" width="3.57421875" style="0" customWidth="1"/>
    <col min="12" max="12" width="2.28125" style="0" customWidth="1"/>
    <col min="13" max="13" width="2.8515625" style="0" customWidth="1"/>
    <col min="14" max="19" width="6.7109375" style="0" customWidth="1"/>
    <col min="20" max="20" width="2.28125" style="0" customWidth="1"/>
  </cols>
  <sheetData>
    <row r="1" spans="1:37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" thickBot="1">
      <c r="A3" s="23"/>
      <c r="B3" s="8"/>
      <c r="C3" s="10"/>
      <c r="D3" s="10"/>
      <c r="E3" s="10"/>
      <c r="F3" s="9" t="s">
        <v>8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2.75">
      <c r="A4" s="23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2.75">
      <c r="A5" s="23"/>
      <c r="B5" s="15"/>
      <c r="C5" s="25">
        <v>6</v>
      </c>
      <c r="D5" s="27" t="s">
        <v>10</v>
      </c>
      <c r="E5" s="58">
        <v>1</v>
      </c>
      <c r="F5" s="59" t="s">
        <v>22</v>
      </c>
      <c r="G5" s="7">
        <v>0.65</v>
      </c>
      <c r="H5" s="16" t="s">
        <v>6</v>
      </c>
      <c r="I5" s="60" t="s">
        <v>18</v>
      </c>
      <c r="J5" s="34">
        <f>PI()*((G5/2)^2)</f>
        <v>0.3318307240354219</v>
      </c>
      <c r="K5" s="16" t="s">
        <v>5</v>
      </c>
      <c r="L5" s="32" t="s">
        <v>19</v>
      </c>
      <c r="M5" s="32" t="s">
        <v>9</v>
      </c>
      <c r="N5" s="36">
        <f>PI()*((G5/2)^2)*C5*E5</f>
        <v>1.9909843442125315</v>
      </c>
      <c r="O5" s="16" t="s">
        <v>5</v>
      </c>
      <c r="P5" s="32"/>
      <c r="Q5" s="32"/>
      <c r="R5" s="32"/>
      <c r="S5" s="32"/>
      <c r="T5" s="22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2.75">
      <c r="A6" s="23"/>
      <c r="B6" s="15"/>
      <c r="C6" s="37"/>
      <c r="D6" s="37"/>
      <c r="E6" s="37"/>
      <c r="F6" s="1"/>
      <c r="G6" s="36"/>
      <c r="H6" s="16"/>
      <c r="I6" s="33"/>
      <c r="J6" s="24"/>
      <c r="K6" s="24"/>
      <c r="L6" s="24"/>
      <c r="M6" s="37"/>
      <c r="N6" s="39"/>
      <c r="O6" s="39"/>
      <c r="P6" s="39"/>
      <c r="Q6" s="39"/>
      <c r="R6" s="39"/>
      <c r="S6" s="39"/>
      <c r="T6" s="17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12.75">
      <c r="A7" s="23"/>
      <c r="B7" s="15"/>
      <c r="C7" s="37"/>
      <c r="D7" s="37"/>
      <c r="E7" s="27">
        <v>1</v>
      </c>
      <c r="F7" s="59" t="s">
        <v>23</v>
      </c>
      <c r="G7" s="36">
        <f>SQRT(J5*4/PI())</f>
        <v>0.65</v>
      </c>
      <c r="H7" s="16" t="s">
        <v>6</v>
      </c>
      <c r="I7" s="33" t="s">
        <v>18</v>
      </c>
      <c r="J7" s="34">
        <f aca="true" t="shared" si="0" ref="J7:J12">PI()*((G7/2)^2)</f>
        <v>0.3318307240354219</v>
      </c>
      <c r="K7" s="16" t="s">
        <v>5</v>
      </c>
      <c r="L7" s="32" t="s">
        <v>19</v>
      </c>
      <c r="M7" s="37"/>
      <c r="N7" s="39"/>
      <c r="O7" s="39"/>
      <c r="P7" s="39"/>
      <c r="Q7" s="39"/>
      <c r="R7" s="39"/>
      <c r="S7" s="39"/>
      <c r="T7" s="17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ht="12.75">
      <c r="A8" s="23"/>
      <c r="B8" s="15"/>
      <c r="C8" s="31"/>
      <c r="D8" s="26"/>
      <c r="E8" s="27">
        <v>2</v>
      </c>
      <c r="F8" s="59" t="s">
        <v>22</v>
      </c>
      <c r="G8" s="36">
        <f>SQRT(J5*4/PI()/2)</f>
        <v>0.4596194077712559</v>
      </c>
      <c r="H8" s="16" t="s">
        <v>6</v>
      </c>
      <c r="I8" s="33" t="s">
        <v>18</v>
      </c>
      <c r="J8" s="34">
        <f t="shared" si="0"/>
        <v>0.16591536201771095</v>
      </c>
      <c r="K8" s="16" t="s">
        <v>5</v>
      </c>
      <c r="L8" s="32" t="s">
        <v>19</v>
      </c>
      <c r="M8" s="37"/>
      <c r="N8" s="37"/>
      <c r="O8" s="37"/>
      <c r="P8" s="37"/>
      <c r="Q8" s="37"/>
      <c r="R8" s="37"/>
      <c r="S8" s="37"/>
      <c r="T8" s="17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2.75">
      <c r="A9" s="23"/>
      <c r="B9" s="15"/>
      <c r="C9" s="31"/>
      <c r="D9" s="26"/>
      <c r="E9" s="27">
        <v>3</v>
      </c>
      <c r="F9" s="59" t="s">
        <v>22</v>
      </c>
      <c r="G9" s="36">
        <f>SQRT(J5*4/PI()/3)</f>
        <v>0.37527767497325676</v>
      </c>
      <c r="H9" s="16" t="s">
        <v>6</v>
      </c>
      <c r="I9" s="33" t="s">
        <v>18</v>
      </c>
      <c r="J9" s="34">
        <f t="shared" si="0"/>
        <v>0.11061024134514064</v>
      </c>
      <c r="K9" s="16" t="s">
        <v>5</v>
      </c>
      <c r="L9" s="32" t="s">
        <v>19</v>
      </c>
      <c r="M9" s="37"/>
      <c r="N9" s="37"/>
      <c r="O9" s="37"/>
      <c r="P9" s="37"/>
      <c r="Q9" s="37"/>
      <c r="R9" s="37"/>
      <c r="S9" s="37"/>
      <c r="T9" s="17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ht="12.75">
      <c r="A10" s="23"/>
      <c r="B10" s="15"/>
      <c r="C10" s="31"/>
      <c r="D10" s="26"/>
      <c r="E10" s="27">
        <v>4</v>
      </c>
      <c r="F10" s="59" t="s">
        <v>22</v>
      </c>
      <c r="G10" s="36">
        <f>SQRT(J5*4/PI()/4)</f>
        <v>0.325</v>
      </c>
      <c r="H10" s="16" t="s">
        <v>6</v>
      </c>
      <c r="I10" s="33" t="s">
        <v>18</v>
      </c>
      <c r="J10" s="34">
        <f t="shared" si="0"/>
        <v>0.08295768100885548</v>
      </c>
      <c r="K10" s="16" t="s">
        <v>5</v>
      </c>
      <c r="L10" s="32" t="s">
        <v>19</v>
      </c>
      <c r="M10" s="37"/>
      <c r="N10" s="37"/>
      <c r="O10" s="37"/>
      <c r="P10" s="37"/>
      <c r="Q10" s="37"/>
      <c r="R10" s="37"/>
      <c r="S10" s="37"/>
      <c r="T10" s="17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ht="12.75">
      <c r="A11" s="23"/>
      <c r="B11" s="15"/>
      <c r="C11" s="31"/>
      <c r="D11" s="26"/>
      <c r="E11" s="27">
        <v>5</v>
      </c>
      <c r="F11" s="59" t="s">
        <v>22</v>
      </c>
      <c r="G11" s="36">
        <f>SQRT(J5*4/PI()/5)</f>
        <v>0.2906888370749727</v>
      </c>
      <c r="H11" s="16" t="s">
        <v>6</v>
      </c>
      <c r="I11" s="33" t="s">
        <v>18</v>
      </c>
      <c r="J11" s="34">
        <f t="shared" si="0"/>
        <v>0.06636614480708439</v>
      </c>
      <c r="K11" s="16" t="s">
        <v>5</v>
      </c>
      <c r="L11" s="32" t="s">
        <v>19</v>
      </c>
      <c r="M11" s="37"/>
      <c r="N11" s="37"/>
      <c r="O11" s="37"/>
      <c r="P11" s="37"/>
      <c r="Q11" s="37"/>
      <c r="R11" s="37"/>
      <c r="S11" s="37"/>
      <c r="T11" s="17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ht="12.75">
      <c r="A12" s="23"/>
      <c r="B12" s="15"/>
      <c r="C12" s="31"/>
      <c r="D12" s="26"/>
      <c r="E12" s="27">
        <v>6</v>
      </c>
      <c r="F12" s="59" t="s">
        <v>22</v>
      </c>
      <c r="G12" s="36">
        <f>SQRT(J5*4/PI()/6)</f>
        <v>0.26536138880151094</v>
      </c>
      <c r="H12" s="16" t="s">
        <v>6</v>
      </c>
      <c r="I12" s="33" t="s">
        <v>18</v>
      </c>
      <c r="J12" s="34">
        <f t="shared" si="0"/>
        <v>0.055305120672570304</v>
      </c>
      <c r="K12" s="16" t="s">
        <v>5</v>
      </c>
      <c r="L12" s="32" t="s">
        <v>19</v>
      </c>
      <c r="M12" s="37"/>
      <c r="N12" s="37"/>
      <c r="O12" s="37"/>
      <c r="P12" s="37"/>
      <c r="Q12" s="37"/>
      <c r="R12" s="37"/>
      <c r="S12" s="37"/>
      <c r="T12" s="17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7" ht="12.75">
      <c r="A13" s="23"/>
      <c r="B13" s="15"/>
      <c r="C13" s="31"/>
      <c r="D13" s="26"/>
      <c r="E13" s="27"/>
      <c r="F13" s="59"/>
      <c r="G13" s="36"/>
      <c r="H13" s="16"/>
      <c r="I13" s="33"/>
      <c r="J13" s="34"/>
      <c r="K13" s="16"/>
      <c r="L13" s="35"/>
      <c r="M13" s="37"/>
      <c r="N13" s="37"/>
      <c r="O13" s="37"/>
      <c r="P13" s="37"/>
      <c r="Q13" s="37"/>
      <c r="R13" s="37"/>
      <c r="S13" s="37"/>
      <c r="T13" s="17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ht="12.75">
      <c r="A14" s="23"/>
      <c r="B14" s="15"/>
      <c r="C14" s="37"/>
      <c r="D14" s="32"/>
      <c r="E14" s="32"/>
      <c r="F14" s="30"/>
      <c r="G14" s="36"/>
      <c r="H14" s="16"/>
      <c r="I14" s="16"/>
      <c r="J14" s="16"/>
      <c r="K14" s="16"/>
      <c r="L14" s="16"/>
      <c r="M14" s="37"/>
      <c r="N14" s="114" t="s">
        <v>24</v>
      </c>
      <c r="O14" s="114"/>
      <c r="P14" s="114"/>
      <c r="Q14" s="114"/>
      <c r="R14" s="114"/>
      <c r="S14" s="114"/>
      <c r="T14" s="17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ht="15.75" customHeight="1">
      <c r="A15" s="23"/>
      <c r="B15" s="15"/>
      <c r="C15" s="6"/>
      <c r="D15" s="26"/>
      <c r="E15" s="26"/>
      <c r="F15" s="30"/>
      <c r="G15" s="113" t="s">
        <v>20</v>
      </c>
      <c r="H15" s="113"/>
      <c r="I15" s="16"/>
      <c r="J15" s="34" t="s">
        <v>21</v>
      </c>
      <c r="K15" s="16"/>
      <c r="L15" s="16"/>
      <c r="M15" s="6"/>
      <c r="N15" s="57">
        <v>1</v>
      </c>
      <c r="O15" s="57">
        <v>2</v>
      </c>
      <c r="P15" s="57">
        <v>3</v>
      </c>
      <c r="Q15" s="57">
        <v>4</v>
      </c>
      <c r="R15" s="57">
        <v>5</v>
      </c>
      <c r="S15" s="57">
        <v>6</v>
      </c>
      <c r="T15" s="17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ht="3.75" customHeight="1">
      <c r="A16" s="23"/>
      <c r="B16" s="15"/>
      <c r="C16" s="6"/>
      <c r="D16" s="26"/>
      <c r="E16" s="26"/>
      <c r="F16" s="30"/>
      <c r="G16" s="4"/>
      <c r="H16" s="16"/>
      <c r="I16" s="16"/>
      <c r="J16" s="16"/>
      <c r="K16" s="16"/>
      <c r="L16" s="16"/>
      <c r="M16" s="6"/>
      <c r="N16" s="41"/>
      <c r="O16" s="41"/>
      <c r="P16" s="41"/>
      <c r="Q16" s="41"/>
      <c r="R16" s="41"/>
      <c r="S16" s="41"/>
      <c r="T16" s="17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ht="12.75">
      <c r="A17" s="23"/>
      <c r="B17" s="15"/>
      <c r="C17" s="31"/>
      <c r="D17" s="32"/>
      <c r="E17" s="32"/>
      <c r="F17" s="40"/>
      <c r="G17" s="36">
        <v>0.8</v>
      </c>
      <c r="H17" s="16" t="s">
        <v>6</v>
      </c>
      <c r="I17" s="33" t="s">
        <v>18</v>
      </c>
      <c r="J17" s="34">
        <f>PI()*((G17/2)^2)</f>
        <v>0.5026548245743669</v>
      </c>
      <c r="K17" s="16" t="s">
        <v>5</v>
      </c>
      <c r="L17" s="32" t="s">
        <v>19</v>
      </c>
      <c r="M17" s="6"/>
      <c r="N17" s="42">
        <f>Total_area/(PI()*((G17/2)^2))/N15</f>
        <v>3.9609375</v>
      </c>
      <c r="O17" s="43">
        <f>Total_area/(PI()*((G17/2)^2))/O15</f>
        <v>1.98046875</v>
      </c>
      <c r="P17" s="43">
        <f>Total_area/(PI()*((G17/2)^2))/P15</f>
        <v>1.3203125</v>
      </c>
      <c r="Q17" s="43">
        <f>Total_area/(PI()*((G17/2)^2))/Q15</f>
        <v>0.990234375</v>
      </c>
      <c r="R17" s="43">
        <f>Total_area/(PI()*((G17/2)^2))/R15</f>
        <v>0.7921875</v>
      </c>
      <c r="S17" s="44">
        <f>Total_area/(PI()*((G17/2)^2))/S15</f>
        <v>0.66015625</v>
      </c>
      <c r="T17" s="17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ht="6" customHeight="1">
      <c r="A18" s="23"/>
      <c r="B18" s="15"/>
      <c r="C18" s="38"/>
      <c r="D18" s="32"/>
      <c r="E18" s="32"/>
      <c r="F18" s="40"/>
      <c r="G18" s="36"/>
      <c r="H18" s="16"/>
      <c r="I18" s="33"/>
      <c r="J18" s="34"/>
      <c r="K18" s="16"/>
      <c r="L18" s="32"/>
      <c r="M18" s="6"/>
      <c r="N18" s="45"/>
      <c r="O18" s="46"/>
      <c r="P18" s="46"/>
      <c r="Q18" s="46"/>
      <c r="R18" s="46"/>
      <c r="S18" s="47"/>
      <c r="T18" s="17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ht="12.75">
      <c r="A19" s="23"/>
      <c r="B19" s="15"/>
      <c r="C19" s="31"/>
      <c r="D19" s="32"/>
      <c r="E19" s="32"/>
      <c r="F19" s="40"/>
      <c r="G19" s="36">
        <v>0.65</v>
      </c>
      <c r="H19" s="16" t="s">
        <v>6</v>
      </c>
      <c r="I19" s="33" t="s">
        <v>18</v>
      </c>
      <c r="J19" s="34">
        <f>PI()*((G19/2)^2)</f>
        <v>0.3318307240354219</v>
      </c>
      <c r="K19" s="16" t="s">
        <v>5</v>
      </c>
      <c r="L19" s="32" t="s">
        <v>19</v>
      </c>
      <c r="M19" s="6"/>
      <c r="N19" s="48">
        <f>Total_area/(PI()*((G19/2)^2))/N15</f>
        <v>6</v>
      </c>
      <c r="O19" s="49">
        <f>Total_area/(PI()*((G19/2)^2))/O15</f>
        <v>3</v>
      </c>
      <c r="P19" s="49">
        <f>Total_area/(PI()*((G19/2)^2))/P15</f>
        <v>2</v>
      </c>
      <c r="Q19" s="49">
        <f>Total_area/(PI()*((G19/2)^2))/Q15</f>
        <v>1.5</v>
      </c>
      <c r="R19" s="49">
        <f>Total_area/(PI()*((G19/2)^2))/R15</f>
        <v>1.2</v>
      </c>
      <c r="S19" s="50">
        <f>Total_area/(PI()*((G19/2)^2))/S15</f>
        <v>1</v>
      </c>
      <c r="T19" s="17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ht="6" customHeight="1">
      <c r="A20" s="23"/>
      <c r="B20" s="15"/>
      <c r="C20" s="38"/>
      <c r="D20" s="32"/>
      <c r="E20" s="32"/>
      <c r="F20" s="40"/>
      <c r="G20" s="36"/>
      <c r="H20" s="16"/>
      <c r="I20" s="33"/>
      <c r="J20" s="34"/>
      <c r="K20" s="16"/>
      <c r="L20" s="32"/>
      <c r="M20" s="6"/>
      <c r="N20" s="45"/>
      <c r="O20" s="46"/>
      <c r="P20" s="46"/>
      <c r="Q20" s="46"/>
      <c r="R20" s="46"/>
      <c r="S20" s="47"/>
      <c r="T20" s="17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ht="12.75">
      <c r="A21" s="23"/>
      <c r="B21" s="15"/>
      <c r="C21" s="31"/>
      <c r="D21" s="32"/>
      <c r="E21" s="32"/>
      <c r="F21" s="40"/>
      <c r="G21" s="36">
        <v>0.5</v>
      </c>
      <c r="H21" s="16" t="s">
        <v>6</v>
      </c>
      <c r="I21" s="33" t="s">
        <v>18</v>
      </c>
      <c r="J21" s="34">
        <f>PI()*((G21/2)^2)</f>
        <v>0.19634954084936207</v>
      </c>
      <c r="K21" s="16" t="s">
        <v>5</v>
      </c>
      <c r="L21" s="32" t="s">
        <v>19</v>
      </c>
      <c r="M21" s="6"/>
      <c r="N21" s="48">
        <f>Total_area/(PI()*((G21/2)^2))/N15</f>
        <v>10.14</v>
      </c>
      <c r="O21" s="49">
        <f>Total_area/(PI()*((G21/2)^2))/O15</f>
        <v>5.07</v>
      </c>
      <c r="P21" s="49">
        <f>Total_area/(PI()*((G21/2)^2))/P15</f>
        <v>3.3800000000000003</v>
      </c>
      <c r="Q21" s="49">
        <f>Total_area/(PI()*((G21/2)^2))/Q15</f>
        <v>2.535</v>
      </c>
      <c r="R21" s="49">
        <f>Total_area/(PI()*((G21/2)^2))/R15</f>
        <v>2.028</v>
      </c>
      <c r="S21" s="50">
        <f>Total_area/(PI()*((G21/2)^2))/S15</f>
        <v>1.6900000000000002</v>
      </c>
      <c r="T21" s="17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ht="6" customHeight="1">
      <c r="A22" s="23"/>
      <c r="B22" s="15"/>
      <c r="C22" s="31"/>
      <c r="D22" s="32"/>
      <c r="E22" s="32"/>
      <c r="F22" s="40"/>
      <c r="G22" s="36"/>
      <c r="H22" s="16"/>
      <c r="I22" s="33"/>
      <c r="J22" s="34"/>
      <c r="K22" s="16"/>
      <c r="L22" s="32"/>
      <c r="M22" s="6"/>
      <c r="N22" s="45"/>
      <c r="O22" s="46"/>
      <c r="P22" s="46"/>
      <c r="Q22" s="46"/>
      <c r="R22" s="46"/>
      <c r="S22" s="47"/>
      <c r="T22" s="17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37" ht="12.75">
      <c r="A23" s="23"/>
      <c r="B23" s="15"/>
      <c r="C23" s="31"/>
      <c r="D23" s="32"/>
      <c r="E23" s="32"/>
      <c r="F23" s="40"/>
      <c r="G23" s="36">
        <v>0.4</v>
      </c>
      <c r="H23" s="16" t="s">
        <v>6</v>
      </c>
      <c r="I23" s="33" t="s">
        <v>18</v>
      </c>
      <c r="J23" s="34">
        <f>PI()*((G23/2)^2)</f>
        <v>0.12566370614359174</v>
      </c>
      <c r="K23" s="16" t="s">
        <v>5</v>
      </c>
      <c r="L23" s="32" t="s">
        <v>19</v>
      </c>
      <c r="M23" s="6"/>
      <c r="N23" s="48">
        <f>Total_area/(PI()*((G23/2)^2))/N15</f>
        <v>15.84375</v>
      </c>
      <c r="O23" s="49">
        <f>Total_area/(PI()*((G23/2)^2))/O15</f>
        <v>7.921875</v>
      </c>
      <c r="P23" s="49">
        <f>Total_area/(PI()*((G23/2)^2))/P15</f>
        <v>5.28125</v>
      </c>
      <c r="Q23" s="49">
        <f>Total_area/(PI()*((G23/2)^2))/Q15</f>
        <v>3.9609375</v>
      </c>
      <c r="R23" s="49">
        <f>Total_area/(PI()*((G23/2)^2))/R15</f>
        <v>3.16875</v>
      </c>
      <c r="S23" s="50">
        <f>Total_area/(PI()*((G23/2)^2))/S15</f>
        <v>2.640625</v>
      </c>
      <c r="T23" s="17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37" ht="6" customHeight="1">
      <c r="A24" s="23"/>
      <c r="B24" s="15"/>
      <c r="C24" s="31"/>
      <c r="D24" s="32"/>
      <c r="E24" s="32"/>
      <c r="F24" s="40"/>
      <c r="G24" s="36"/>
      <c r="H24" s="16"/>
      <c r="I24" s="33"/>
      <c r="J24" s="34"/>
      <c r="K24" s="16"/>
      <c r="L24" s="32"/>
      <c r="M24" s="6"/>
      <c r="N24" s="45"/>
      <c r="O24" s="46"/>
      <c r="P24" s="46"/>
      <c r="Q24" s="46"/>
      <c r="R24" s="46"/>
      <c r="S24" s="47"/>
      <c r="T24" s="17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ht="12.75">
      <c r="A25" s="23"/>
      <c r="B25" s="15"/>
      <c r="C25" s="31"/>
      <c r="D25" s="32"/>
      <c r="E25" s="32"/>
      <c r="F25" s="40"/>
      <c r="G25" s="36">
        <v>0.35</v>
      </c>
      <c r="H25" s="16" t="s">
        <v>6</v>
      </c>
      <c r="I25" s="33" t="s">
        <v>18</v>
      </c>
      <c r="J25" s="34">
        <f>PI()*((G25/2)^2)</f>
        <v>0.0962112750161874</v>
      </c>
      <c r="K25" s="16" t="s">
        <v>5</v>
      </c>
      <c r="L25" s="32" t="s">
        <v>19</v>
      </c>
      <c r="M25" s="6"/>
      <c r="N25" s="48">
        <f>Total_area/(PI()*((G25/2)^2))/N15</f>
        <v>20.693877551020414</v>
      </c>
      <c r="O25" s="49">
        <f>Total_area/(PI()*((G25/2)^2))/O15</f>
        <v>10.346938775510207</v>
      </c>
      <c r="P25" s="49">
        <f>Total_area/(PI()*((G25/2)^2))/P15</f>
        <v>6.897959183673471</v>
      </c>
      <c r="Q25" s="49">
        <f>Total_area/(PI()*((G25/2)^2))/Q15</f>
        <v>5.1734693877551035</v>
      </c>
      <c r="R25" s="49">
        <f>Total_area/(PI()*((G25/2)^2))/R15</f>
        <v>4.138775510204082</v>
      </c>
      <c r="S25" s="50">
        <f>Total_area/(PI()*((G25/2)^2))/S15</f>
        <v>3.4489795918367356</v>
      </c>
      <c r="T25" s="17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ht="6" customHeight="1">
      <c r="A26" s="23"/>
      <c r="B26" s="15"/>
      <c r="C26" s="31"/>
      <c r="D26" s="32"/>
      <c r="E26" s="32"/>
      <c r="F26" s="40"/>
      <c r="G26" s="36"/>
      <c r="H26" s="16"/>
      <c r="I26" s="33"/>
      <c r="J26" s="34"/>
      <c r="K26" s="16"/>
      <c r="L26" s="32"/>
      <c r="M26" s="6"/>
      <c r="N26" s="45"/>
      <c r="O26" s="46"/>
      <c r="P26" s="46"/>
      <c r="Q26" s="46"/>
      <c r="R26" s="46"/>
      <c r="S26" s="47"/>
      <c r="T26" s="17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ht="12.75">
      <c r="A27" s="23"/>
      <c r="B27" s="15"/>
      <c r="C27" s="31"/>
      <c r="D27" s="32"/>
      <c r="E27" s="32"/>
      <c r="F27" s="40"/>
      <c r="G27" s="36">
        <v>0.315</v>
      </c>
      <c r="H27" s="16" t="s">
        <v>6</v>
      </c>
      <c r="I27" s="33" t="s">
        <v>18</v>
      </c>
      <c r="J27" s="34">
        <f>PI()*((G27/2)^2)</f>
        <v>0.07793113276311181</v>
      </c>
      <c r="K27" s="16" t="s">
        <v>5</v>
      </c>
      <c r="L27" s="32" t="s">
        <v>19</v>
      </c>
      <c r="M27" s="6"/>
      <c r="N27" s="48">
        <f>Total_area/(PI()*((G27/2)^2))/N15</f>
        <v>25.547996976568406</v>
      </c>
      <c r="O27" s="49">
        <f>Total_area/(PI()*((G27/2)^2))/O15</f>
        <v>12.773998488284203</v>
      </c>
      <c r="P27" s="49">
        <f>Total_area/(PI()*((G27/2)^2))/P15</f>
        <v>8.515998992189468</v>
      </c>
      <c r="Q27" s="49">
        <f>Total_area/(PI()*((G27/2)^2))/Q15</f>
        <v>6.3869992441421015</v>
      </c>
      <c r="R27" s="49">
        <f>Total_area/(PI()*((G27/2)^2))/R15</f>
        <v>5.109599395313682</v>
      </c>
      <c r="S27" s="50">
        <f>Total_area/(PI()*((G27/2)^2))/S15</f>
        <v>4.257999496094734</v>
      </c>
      <c r="T27" s="17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ht="6" customHeight="1">
      <c r="A28" s="23"/>
      <c r="B28" s="15"/>
      <c r="C28" s="6"/>
      <c r="D28" s="26"/>
      <c r="E28" s="26"/>
      <c r="F28" s="30"/>
      <c r="G28" s="4"/>
      <c r="H28" s="16"/>
      <c r="I28" s="16"/>
      <c r="J28" s="16"/>
      <c r="K28" s="16"/>
      <c r="L28" s="32"/>
      <c r="M28" s="6"/>
      <c r="N28" s="51"/>
      <c r="O28" s="52"/>
      <c r="P28" s="52"/>
      <c r="Q28" s="52"/>
      <c r="R28" s="52"/>
      <c r="S28" s="53"/>
      <c r="T28" s="17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2.75" customHeight="1">
      <c r="A29" s="23"/>
      <c r="B29" s="15"/>
      <c r="C29" s="6"/>
      <c r="D29" s="26"/>
      <c r="E29" s="26"/>
      <c r="F29" s="30"/>
      <c r="G29" s="36">
        <v>0.28</v>
      </c>
      <c r="H29" s="16" t="s">
        <v>6</v>
      </c>
      <c r="I29" s="33" t="s">
        <v>18</v>
      </c>
      <c r="J29" s="34">
        <f>PI()*((G29/2)^2)</f>
        <v>0.06157521601035995</v>
      </c>
      <c r="K29" s="16" t="s">
        <v>5</v>
      </c>
      <c r="L29" s="32" t="s">
        <v>19</v>
      </c>
      <c r="M29" s="6"/>
      <c r="N29" s="48">
        <f>Total_area/(PI()*((G29/2)^2))/N15</f>
        <v>32.33418367346938</v>
      </c>
      <c r="O29" s="49">
        <f>Total_area/(PI()*((G29/2)^2))/O15</f>
        <v>16.16709183673469</v>
      </c>
      <c r="P29" s="49">
        <f>Total_area/(PI()*((G29/2)^2))/P15</f>
        <v>10.778061224489795</v>
      </c>
      <c r="Q29" s="49">
        <f>Total_area/(PI()*((G29/2)^2))/Q15</f>
        <v>8.083545918367346</v>
      </c>
      <c r="R29" s="49">
        <f>Total_area/(PI()*((G29/2)^2))/R15</f>
        <v>6.466836734693876</v>
      </c>
      <c r="S29" s="50">
        <f>Total_area/(PI()*((G29/2)^2))/S15</f>
        <v>5.389030612244897</v>
      </c>
      <c r="T29" s="17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6" customHeight="1">
      <c r="A30" s="23"/>
      <c r="B30" s="15"/>
      <c r="C30" s="6"/>
      <c r="D30" s="26"/>
      <c r="E30" s="26"/>
      <c r="F30" s="30"/>
      <c r="G30" s="4"/>
      <c r="H30" s="16"/>
      <c r="I30" s="16"/>
      <c r="J30" s="16"/>
      <c r="K30" s="16"/>
      <c r="L30" s="32"/>
      <c r="M30" s="6"/>
      <c r="N30" s="51"/>
      <c r="O30" s="52"/>
      <c r="P30" s="52"/>
      <c r="Q30" s="52"/>
      <c r="R30" s="52"/>
      <c r="S30" s="53"/>
      <c r="T30" s="17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2.75" customHeight="1">
      <c r="A31" s="23"/>
      <c r="B31" s="15"/>
      <c r="C31" s="6"/>
      <c r="D31" s="26"/>
      <c r="E31" s="26"/>
      <c r="F31" s="30"/>
      <c r="G31" s="36">
        <v>0.28</v>
      </c>
      <c r="H31" s="16" t="s">
        <v>6</v>
      </c>
      <c r="I31" s="33" t="s">
        <v>18</v>
      </c>
      <c r="J31" s="34">
        <f>PI()*((G31/2)^2)</f>
        <v>0.06157521601035995</v>
      </c>
      <c r="K31" s="16" t="s">
        <v>5</v>
      </c>
      <c r="L31" s="32" t="s">
        <v>19</v>
      </c>
      <c r="M31" s="6"/>
      <c r="N31" s="48">
        <f>Total_area/(PI()*((G31/2)^2))/N15</f>
        <v>32.33418367346938</v>
      </c>
      <c r="O31" s="49">
        <f>Total_area/(PI()*((G31/2)^2))/O15</f>
        <v>16.16709183673469</v>
      </c>
      <c r="P31" s="49">
        <f>Total_area/(PI()*((G31/2)^2))/P15</f>
        <v>10.778061224489795</v>
      </c>
      <c r="Q31" s="49">
        <f>Total_area/(PI()*((G31/2)^2))/Q15</f>
        <v>8.083545918367346</v>
      </c>
      <c r="R31" s="49">
        <f>Total_area/(PI()*((G31/2)^2))/R15</f>
        <v>6.466836734693876</v>
      </c>
      <c r="S31" s="50">
        <f>Total_area/(PI()*((G31/2)^2))/S15</f>
        <v>5.389030612244897</v>
      </c>
      <c r="T31" s="17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6" customHeight="1">
      <c r="A32" s="23"/>
      <c r="B32" s="15"/>
      <c r="C32" s="6"/>
      <c r="D32" s="26"/>
      <c r="E32" s="26"/>
      <c r="F32" s="30"/>
      <c r="G32" s="4"/>
      <c r="H32" s="16"/>
      <c r="I32" s="16"/>
      <c r="J32" s="16"/>
      <c r="K32" s="16"/>
      <c r="L32" s="32"/>
      <c r="M32" s="6"/>
      <c r="N32" s="51"/>
      <c r="O32" s="52"/>
      <c r="P32" s="52"/>
      <c r="Q32" s="52"/>
      <c r="R32" s="52"/>
      <c r="S32" s="53"/>
      <c r="T32" s="17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2.75" customHeight="1">
      <c r="A33" s="23"/>
      <c r="B33" s="15"/>
      <c r="C33" s="6"/>
      <c r="D33" s="26"/>
      <c r="E33" s="26"/>
      <c r="F33" s="30"/>
      <c r="G33" s="36">
        <v>0.28</v>
      </c>
      <c r="H33" s="16" t="s">
        <v>6</v>
      </c>
      <c r="I33" s="33" t="s">
        <v>18</v>
      </c>
      <c r="J33" s="34">
        <f>PI()*((G33/2)^2)</f>
        <v>0.06157521601035995</v>
      </c>
      <c r="K33" s="16" t="s">
        <v>5</v>
      </c>
      <c r="L33" s="32" t="s">
        <v>19</v>
      </c>
      <c r="M33" s="6"/>
      <c r="N33" s="48">
        <f>Total_area/(PI()*((G33/2)^2))/N15</f>
        <v>32.33418367346938</v>
      </c>
      <c r="O33" s="49">
        <f>Total_area/(PI()*((G33/2)^2))/O15</f>
        <v>16.16709183673469</v>
      </c>
      <c r="P33" s="49">
        <f>Total_area/(PI()*((G33/2)^2))/P15</f>
        <v>10.778061224489795</v>
      </c>
      <c r="Q33" s="49">
        <f>Total_area/(PI()*((G33/2)^2))/Q15</f>
        <v>8.083545918367346</v>
      </c>
      <c r="R33" s="49">
        <f>Total_area/(PI()*((G33/2)^2))/R15</f>
        <v>6.466836734693876</v>
      </c>
      <c r="S33" s="50">
        <f>Total_area/(PI()*((G33/2)^2))/S15</f>
        <v>5.389030612244897</v>
      </c>
      <c r="T33" s="17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6" customHeight="1">
      <c r="A34" s="23"/>
      <c r="B34" s="15"/>
      <c r="C34" s="6"/>
      <c r="D34" s="26"/>
      <c r="E34" s="26"/>
      <c r="F34" s="30"/>
      <c r="G34" s="4"/>
      <c r="H34" s="16"/>
      <c r="I34" s="16"/>
      <c r="J34" s="16"/>
      <c r="K34" s="16"/>
      <c r="L34" s="32"/>
      <c r="M34" s="6"/>
      <c r="N34" s="51"/>
      <c r="O34" s="52"/>
      <c r="P34" s="52"/>
      <c r="Q34" s="52"/>
      <c r="R34" s="52"/>
      <c r="S34" s="53"/>
      <c r="T34" s="17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ht="12.75" customHeight="1">
      <c r="A35" s="23"/>
      <c r="B35" s="15"/>
      <c r="C35" s="6"/>
      <c r="D35" s="26"/>
      <c r="E35" s="26"/>
      <c r="F35" s="30"/>
      <c r="G35" s="36">
        <v>0.28</v>
      </c>
      <c r="H35" s="16" t="s">
        <v>6</v>
      </c>
      <c r="I35" s="33" t="s">
        <v>18</v>
      </c>
      <c r="J35" s="34">
        <f>PI()*((G35/2)^2)</f>
        <v>0.06157521601035995</v>
      </c>
      <c r="K35" s="16" t="s">
        <v>5</v>
      </c>
      <c r="L35" s="32" t="s">
        <v>19</v>
      </c>
      <c r="M35" s="6"/>
      <c r="N35" s="48">
        <f>Total_area/(PI()*((G35/2)^2))/N15</f>
        <v>32.33418367346938</v>
      </c>
      <c r="O35" s="49">
        <f>Total_area/(PI()*((G35/2)^2))/O15</f>
        <v>16.16709183673469</v>
      </c>
      <c r="P35" s="49">
        <f>Total_area/(PI()*((G35/2)^2))/P15</f>
        <v>10.778061224489795</v>
      </c>
      <c r="Q35" s="49">
        <f>Total_area/(PI()*((G35/2)^2))/Q15</f>
        <v>8.083545918367346</v>
      </c>
      <c r="R35" s="49">
        <f>Total_area/(PI()*((G35/2)^2))/R15</f>
        <v>6.466836734693876</v>
      </c>
      <c r="S35" s="50">
        <f>Total_area/(PI()*((G35/2)^2))/S15</f>
        <v>5.389030612244897</v>
      </c>
      <c r="T35" s="17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ht="6" customHeight="1">
      <c r="A36" s="23"/>
      <c r="B36" s="15"/>
      <c r="C36" s="6"/>
      <c r="D36" s="26"/>
      <c r="E36" s="26"/>
      <c r="F36" s="30"/>
      <c r="G36" s="4"/>
      <c r="H36" s="16"/>
      <c r="I36" s="16"/>
      <c r="J36" s="16"/>
      <c r="K36" s="16"/>
      <c r="L36" s="32"/>
      <c r="M36" s="6"/>
      <c r="N36" s="51"/>
      <c r="O36" s="52"/>
      <c r="P36" s="52"/>
      <c r="Q36" s="52"/>
      <c r="R36" s="52"/>
      <c r="S36" s="53"/>
      <c r="T36" s="17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ht="12.75">
      <c r="A37" s="23"/>
      <c r="B37" s="15"/>
      <c r="C37" s="6"/>
      <c r="D37" s="26"/>
      <c r="E37" s="26"/>
      <c r="F37" s="30"/>
      <c r="G37" s="36">
        <v>0.28</v>
      </c>
      <c r="H37" s="16" t="s">
        <v>6</v>
      </c>
      <c r="I37" s="33" t="s">
        <v>18</v>
      </c>
      <c r="J37" s="34">
        <f>PI()*((G37/2)^2)</f>
        <v>0.06157521601035995</v>
      </c>
      <c r="K37" s="16" t="s">
        <v>5</v>
      </c>
      <c r="L37" s="32" t="s">
        <v>19</v>
      </c>
      <c r="M37" s="6"/>
      <c r="N37" s="54">
        <f>Total_area/(PI()*((G37/2)^2))/N15</f>
        <v>32.33418367346938</v>
      </c>
      <c r="O37" s="55">
        <f>Total_area/(PI()*((G37/2)^2))/O15</f>
        <v>16.16709183673469</v>
      </c>
      <c r="P37" s="55">
        <f>Total_area/(PI()*((G37/2)^2))/P15</f>
        <v>10.778061224489795</v>
      </c>
      <c r="Q37" s="55">
        <f>Total_area/(PI()*((G37/2)^2))/Q15</f>
        <v>8.083545918367346</v>
      </c>
      <c r="R37" s="55">
        <f>Total_area/(PI()*((G37/2)^2))/R15</f>
        <v>6.466836734693876</v>
      </c>
      <c r="S37" s="56">
        <f>Total_area/(PI()*((G37/2)^2))/S15</f>
        <v>5.389030612244897</v>
      </c>
      <c r="T37" s="17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ht="12.75">
      <c r="A38" s="23"/>
      <c r="B38" s="15"/>
      <c r="C38" s="6"/>
      <c r="D38" s="26"/>
      <c r="E38" s="26"/>
      <c r="F38" s="30"/>
      <c r="G38" s="4"/>
      <c r="H38" s="16"/>
      <c r="I38" s="16"/>
      <c r="J38" s="16"/>
      <c r="K38" s="16"/>
      <c r="L38" s="16"/>
      <c r="M38" s="6"/>
      <c r="N38" s="6"/>
      <c r="O38" s="6"/>
      <c r="P38" s="6"/>
      <c r="Q38" s="6"/>
      <c r="R38" s="6"/>
      <c r="S38" s="6"/>
      <c r="T38" s="17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ht="13.5" thickBot="1">
      <c r="A39" s="2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</sheetData>
  <mergeCells count="2">
    <mergeCell ref="G15:H15"/>
    <mergeCell ref="N14:S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52"/>
  <sheetViews>
    <sheetView workbookViewId="0" topLeftCell="A1">
      <selection activeCell="O13" sqref="O13"/>
    </sheetView>
  </sheetViews>
  <sheetFormatPr defaultColWidth="9.140625" defaultRowHeight="12.75"/>
  <cols>
    <col min="2" max="2" width="3.421875" style="0" customWidth="1"/>
    <col min="3" max="3" width="3.7109375" style="0" customWidth="1"/>
    <col min="4" max="4" width="6.7109375" style="0" customWidth="1"/>
    <col min="5" max="5" width="1.1484375" style="0" customWidth="1"/>
    <col min="6" max="6" width="8.57421875" style="0" customWidth="1"/>
    <col min="7" max="7" width="11.140625" style="0" customWidth="1"/>
    <col min="8" max="8" width="8.140625" style="0" customWidth="1"/>
    <col min="9" max="9" width="4.57421875" style="0" customWidth="1"/>
    <col min="10" max="10" width="2.421875" style="0" customWidth="1"/>
    <col min="11" max="11" width="5.57421875" style="0" customWidth="1"/>
    <col min="12" max="12" width="3.57421875" style="0" customWidth="1"/>
    <col min="13" max="13" width="2.28125" style="0" customWidth="1"/>
    <col min="14" max="14" width="2.8515625" style="0" customWidth="1"/>
    <col min="15" max="15" width="6.57421875" style="0" customWidth="1"/>
    <col min="16" max="16" width="4.28125" style="0" customWidth="1"/>
    <col min="17" max="17" width="3.00390625" style="0" customWidth="1"/>
  </cols>
  <sheetData>
    <row r="1" spans="1:3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13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21" thickBot="1">
      <c r="A4" s="23"/>
      <c r="B4" s="23"/>
      <c r="C4" s="8"/>
      <c r="D4" s="10"/>
      <c r="E4" s="10"/>
      <c r="F4" s="10"/>
      <c r="G4" s="9" t="s">
        <v>8</v>
      </c>
      <c r="H4" s="10"/>
      <c r="I4" s="10"/>
      <c r="J4" s="10"/>
      <c r="K4" s="10"/>
      <c r="L4" s="10"/>
      <c r="M4" s="10"/>
      <c r="N4" s="10"/>
      <c r="O4" s="10"/>
      <c r="P4" s="10"/>
      <c r="Q4" s="1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2.75">
      <c r="A5" s="23"/>
      <c r="B5" s="23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2.75">
      <c r="A6" s="23"/>
      <c r="B6" s="23"/>
      <c r="C6" s="15"/>
      <c r="D6" s="25">
        <v>6</v>
      </c>
      <c r="E6" s="6"/>
      <c r="F6" s="26" t="s">
        <v>17</v>
      </c>
      <c r="G6" s="28" t="s">
        <v>11</v>
      </c>
      <c r="H6" s="7">
        <v>0.65</v>
      </c>
      <c r="I6" s="16" t="s">
        <v>6</v>
      </c>
      <c r="J6" s="33" t="s">
        <v>18</v>
      </c>
      <c r="K6" s="34">
        <f>PI()*((H6/2)^2)</f>
        <v>0.3318307240354219</v>
      </c>
      <c r="L6" s="16" t="s">
        <v>5</v>
      </c>
      <c r="M6" s="35" t="s">
        <v>19</v>
      </c>
      <c r="N6" s="32" t="s">
        <v>9</v>
      </c>
      <c r="O6" s="36">
        <f>PI()*((H6/2)^2)*D6</f>
        <v>1.9909843442125315</v>
      </c>
      <c r="P6" s="16" t="s">
        <v>5</v>
      </c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2.75">
      <c r="A7" s="23"/>
      <c r="B7" s="23"/>
      <c r="C7" s="15"/>
      <c r="D7" s="6"/>
      <c r="E7" s="6"/>
      <c r="F7" s="6"/>
      <c r="G7" s="2"/>
      <c r="H7" s="4"/>
      <c r="I7" s="16"/>
      <c r="J7" s="24"/>
      <c r="K7" s="24"/>
      <c r="L7" s="24"/>
      <c r="M7" s="24"/>
      <c r="N7" s="6"/>
      <c r="O7" s="6"/>
      <c r="P7" s="6"/>
      <c r="Q7" s="17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2.75">
      <c r="A8" s="23"/>
      <c r="B8" s="23"/>
      <c r="C8" s="15"/>
      <c r="D8" s="31">
        <f>O6/K8/2</f>
        <v>6</v>
      </c>
      <c r="E8" s="6"/>
      <c r="F8" s="26" t="s">
        <v>17</v>
      </c>
      <c r="G8" s="29" t="s">
        <v>12</v>
      </c>
      <c r="H8" s="4">
        <f>SQRT(K6*4/PI()/2)</f>
        <v>0.4596194077712559</v>
      </c>
      <c r="I8" s="16" t="s">
        <v>6</v>
      </c>
      <c r="J8" s="33" t="s">
        <v>18</v>
      </c>
      <c r="K8" s="34">
        <f>PI()*((H8/2)^2)</f>
        <v>0.16591536201771095</v>
      </c>
      <c r="L8" s="16" t="s">
        <v>5</v>
      </c>
      <c r="M8" s="35" t="s">
        <v>19</v>
      </c>
      <c r="N8" s="6"/>
      <c r="O8" s="6"/>
      <c r="P8" s="6"/>
      <c r="Q8" s="1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2.75">
      <c r="A9" s="23"/>
      <c r="B9" s="23"/>
      <c r="C9" s="15"/>
      <c r="D9" s="31">
        <f>O6/K9/3</f>
        <v>6</v>
      </c>
      <c r="E9" s="6"/>
      <c r="F9" s="26" t="s">
        <v>17</v>
      </c>
      <c r="G9" s="28" t="s">
        <v>13</v>
      </c>
      <c r="H9" s="4">
        <f>SQRT(K6*4/PI()/3)</f>
        <v>0.37527767497325676</v>
      </c>
      <c r="I9" s="16" t="s">
        <v>6</v>
      </c>
      <c r="J9" s="33" t="s">
        <v>18</v>
      </c>
      <c r="K9" s="34">
        <f>PI()*((H9/2)^2)</f>
        <v>0.11061024134514064</v>
      </c>
      <c r="L9" s="16" t="s">
        <v>5</v>
      </c>
      <c r="M9" s="35" t="s">
        <v>19</v>
      </c>
      <c r="N9" s="6"/>
      <c r="O9" s="6"/>
      <c r="P9" s="6"/>
      <c r="Q9" s="17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2.75">
      <c r="A10" s="23"/>
      <c r="B10" s="23"/>
      <c r="C10" s="15"/>
      <c r="D10" s="31">
        <f>O6/K10</f>
        <v>24</v>
      </c>
      <c r="E10" s="6"/>
      <c r="F10" s="26" t="s">
        <v>17</v>
      </c>
      <c r="G10" s="28" t="s">
        <v>14</v>
      </c>
      <c r="H10" s="4">
        <f>SQRT(K6*4/PI()/4)</f>
        <v>0.325</v>
      </c>
      <c r="I10" s="16" t="s">
        <v>6</v>
      </c>
      <c r="J10" s="33" t="s">
        <v>18</v>
      </c>
      <c r="K10" s="34">
        <f>PI()*((H10/2)^2)</f>
        <v>0.08295768100885548</v>
      </c>
      <c r="L10" s="16" t="s">
        <v>5</v>
      </c>
      <c r="M10" s="35" t="s">
        <v>19</v>
      </c>
      <c r="N10" s="6"/>
      <c r="O10" s="6"/>
      <c r="P10" s="6"/>
      <c r="Q10" s="17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2.75">
      <c r="A11" s="23"/>
      <c r="B11" s="23"/>
      <c r="C11" s="15"/>
      <c r="D11" s="31">
        <f>O6/K11</f>
        <v>29.999999999999996</v>
      </c>
      <c r="E11" s="6"/>
      <c r="F11" s="26" t="s">
        <v>17</v>
      </c>
      <c r="G11" s="30" t="s">
        <v>15</v>
      </c>
      <c r="H11" s="4">
        <f>SQRT(K6*4/PI()/5)</f>
        <v>0.2906888370749727</v>
      </c>
      <c r="I11" s="16" t="s">
        <v>6</v>
      </c>
      <c r="J11" s="33" t="s">
        <v>18</v>
      </c>
      <c r="K11" s="34">
        <f>PI()*((H11/2)^2)</f>
        <v>0.06636614480708439</v>
      </c>
      <c r="L11" s="16" t="s">
        <v>5</v>
      </c>
      <c r="M11" s="35" t="s">
        <v>19</v>
      </c>
      <c r="N11" s="6"/>
      <c r="O11" s="6"/>
      <c r="P11" s="6"/>
      <c r="Q11" s="17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2.75">
      <c r="A12" s="23"/>
      <c r="B12" s="23"/>
      <c r="C12" s="15"/>
      <c r="D12" s="31">
        <f>O6/K12</f>
        <v>36.00000000000001</v>
      </c>
      <c r="E12" s="6"/>
      <c r="F12" s="26" t="s">
        <v>17</v>
      </c>
      <c r="G12" s="30" t="s">
        <v>16</v>
      </c>
      <c r="H12" s="4">
        <f>SQRT(K6*4/PI()/6)</f>
        <v>0.26536138880151094</v>
      </c>
      <c r="I12" s="16" t="s">
        <v>6</v>
      </c>
      <c r="J12" s="33" t="s">
        <v>18</v>
      </c>
      <c r="K12" s="34">
        <f>PI()*((H12/2)^2)</f>
        <v>0.055305120672570304</v>
      </c>
      <c r="L12" s="16" t="s">
        <v>5</v>
      </c>
      <c r="M12" s="35" t="s">
        <v>19</v>
      </c>
      <c r="N12" s="6"/>
      <c r="O12" s="6"/>
      <c r="P12" s="6"/>
      <c r="Q12" s="1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2.75">
      <c r="A13" s="23"/>
      <c r="B13" s="23"/>
      <c r="C13" s="15"/>
      <c r="D13" s="6"/>
      <c r="E13" s="6"/>
      <c r="F13" s="26"/>
      <c r="G13" s="30"/>
      <c r="H13" s="4"/>
      <c r="I13" s="16"/>
      <c r="J13" s="16"/>
      <c r="K13" s="16"/>
      <c r="L13" s="16"/>
      <c r="M13" s="16"/>
      <c r="N13" s="6"/>
      <c r="O13" s="6"/>
      <c r="P13" s="6"/>
      <c r="Q13" s="1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3.5" thickBot="1">
      <c r="A14" s="23"/>
      <c r="B14" s="23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51"/>
  <sheetViews>
    <sheetView showGridLines="0" showRowColHeaders="0" workbookViewId="0" topLeftCell="A1">
      <selection activeCell="O22" sqref="O22"/>
    </sheetView>
  </sheetViews>
  <sheetFormatPr defaultColWidth="9.140625" defaultRowHeight="12.75"/>
  <cols>
    <col min="4" max="4" width="13.140625" style="0" customWidth="1"/>
    <col min="5" max="5" width="8.140625" style="0" customWidth="1"/>
    <col min="6" max="6" width="3.57421875" style="0" customWidth="1"/>
    <col min="7" max="7" width="7.421875" style="0" customWidth="1"/>
  </cols>
  <sheetData>
    <row r="1" spans="1:2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3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1" thickBot="1">
      <c r="A4" s="23"/>
      <c r="B4" s="23"/>
      <c r="C4" s="8"/>
      <c r="D4" s="9" t="s">
        <v>8</v>
      </c>
      <c r="E4" s="10"/>
      <c r="F4" s="10"/>
      <c r="G4" s="10"/>
      <c r="H4" s="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2.75">
      <c r="A5" s="23"/>
      <c r="B5" s="23"/>
      <c r="C5" s="12"/>
      <c r="D5" s="13"/>
      <c r="E5" s="13"/>
      <c r="F5" s="13"/>
      <c r="G5" s="13"/>
      <c r="H5" s="14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2.75">
      <c r="A6" s="23"/>
      <c r="B6" s="23"/>
      <c r="C6" s="15"/>
      <c r="D6" s="1" t="s">
        <v>7</v>
      </c>
      <c r="E6" s="7">
        <v>0.65</v>
      </c>
      <c r="F6" s="16" t="s">
        <v>6</v>
      </c>
      <c r="G6" s="21">
        <f>PI()*((E6/2)^2)</f>
        <v>0.3318307240354219</v>
      </c>
      <c r="H6" s="22" t="s">
        <v>5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2.75">
      <c r="A7" s="23"/>
      <c r="B7" s="23"/>
      <c r="C7" s="15"/>
      <c r="D7" s="2"/>
      <c r="E7" s="3"/>
      <c r="F7" s="6"/>
      <c r="G7" s="6"/>
      <c r="H7" s="17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12.75">
      <c r="A8" s="23"/>
      <c r="B8" s="23"/>
      <c r="C8" s="15"/>
      <c r="D8" s="2" t="s">
        <v>0</v>
      </c>
      <c r="E8" s="4">
        <f>SQRT(G6*4/PI())</f>
        <v>0.65</v>
      </c>
      <c r="F8" s="6"/>
      <c r="G8" s="6"/>
      <c r="H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2.75">
      <c r="A9" s="23"/>
      <c r="B9" s="23"/>
      <c r="C9" s="15"/>
      <c r="D9" s="5" t="s">
        <v>1</v>
      </c>
      <c r="E9" s="4">
        <f>SQRT(G6*4/PI()/2)</f>
        <v>0.4596194077712559</v>
      </c>
      <c r="F9" s="6"/>
      <c r="G9" s="6"/>
      <c r="H9" s="17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2.75">
      <c r="A10" s="23"/>
      <c r="B10" s="23"/>
      <c r="C10" s="15"/>
      <c r="D10" s="2" t="s">
        <v>2</v>
      </c>
      <c r="E10" s="4">
        <f>SQRT(G6*4/PI()/3)</f>
        <v>0.37527767497325676</v>
      </c>
      <c r="F10" s="6"/>
      <c r="G10" s="6"/>
      <c r="H10" s="1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2.75">
      <c r="A11" s="23"/>
      <c r="B11" s="23"/>
      <c r="C11" s="15"/>
      <c r="D11" s="2" t="s">
        <v>3</v>
      </c>
      <c r="E11" s="4">
        <f>SQRT(G6*4/PI()/4)</f>
        <v>0.325</v>
      </c>
      <c r="F11" s="6"/>
      <c r="G11" s="6"/>
      <c r="H11" s="17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2.75">
      <c r="A12" s="23"/>
      <c r="B12" s="23"/>
      <c r="C12" s="15"/>
      <c r="D12" s="6" t="s">
        <v>4</v>
      </c>
      <c r="E12" s="4">
        <f>SQRT(G6*4/PI()/5)</f>
        <v>0.2906888370749727</v>
      </c>
      <c r="F12" s="6"/>
      <c r="G12" s="6"/>
      <c r="H12" s="17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3.5" thickBot="1">
      <c r="A13" s="23"/>
      <c r="B13" s="23"/>
      <c r="C13" s="18"/>
      <c r="D13" s="19"/>
      <c r="E13" s="19"/>
      <c r="F13" s="19"/>
      <c r="G13" s="19"/>
      <c r="H13" s="20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</dc:creator>
  <cp:keywords/>
  <dc:description/>
  <cp:lastModifiedBy>Chris Good</cp:lastModifiedBy>
  <dcterms:created xsi:type="dcterms:W3CDTF">2003-11-13T00:35:57Z</dcterms:created>
  <dcterms:modified xsi:type="dcterms:W3CDTF">2009-10-03T12:47:25Z</dcterms:modified>
  <cp:category/>
  <cp:version/>
  <cp:contentType/>
  <cp:contentStatus/>
</cp:coreProperties>
</file>